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270" windowWidth="22080" windowHeight="4545" activeTab="0"/>
  </bookViews>
  <sheets>
    <sheet name="отчет" sheetId="1" r:id="rId1"/>
    <sheet name="Приложение 2" sheetId="2" r:id="rId2"/>
  </sheets>
  <definedNames>
    <definedName name="_xlnm.Print_Area" localSheetId="0">'отчет'!$A$1:$S$32</definedName>
  </definedNames>
  <calcPr fullCalcOnLoad="1"/>
</workbook>
</file>

<file path=xl/sharedStrings.xml><?xml version="1.0" encoding="utf-8"?>
<sst xmlns="http://schemas.openxmlformats.org/spreadsheetml/2006/main" count="182" uniqueCount="121">
  <si>
    <t>N</t>
  </si>
  <si>
    <t>Наименование основного мероприятия, мероприятия основного мероприятия</t>
  </si>
  <si>
    <t>Участник (ОИВ)</t>
  </si>
  <si>
    <t>Фактическая дата начала реализации мероприятия (квартал, год)</t>
  </si>
  <si>
    <t>Фактическая дата окончания реализации мероприятия (квартал, год)</t>
  </si>
  <si>
    <t>Сведения о достигнутых результаах</t>
  </si>
  <si>
    <t>Оценка выполнения</t>
  </si>
  <si>
    <t>(тыс. рублей)</t>
  </si>
  <si>
    <t>федеральный</t>
  </si>
  <si>
    <t>областной</t>
  </si>
  <si>
    <t>местные</t>
  </si>
  <si>
    <t>прочие источники</t>
  </si>
  <si>
    <t>бюджет</t>
  </si>
  <si>
    <t>бюджеты</t>
  </si>
  <si>
    <t>Подпрограмма  «Животный мир»</t>
  </si>
  <si>
    <t>Комитет по охране, контролю и регулированию использования объектов животного мира Ленинградской области</t>
  </si>
  <si>
    <t>Х</t>
  </si>
  <si>
    <t xml:space="preserve"> Обеспечение деятельности государственного казенного учреждения ЛОГКУ "Леноблохота"</t>
  </si>
  <si>
    <t>Предоставление государственным бюджетным учреждениям субсидий на выполнение государственного задания</t>
  </si>
  <si>
    <t>Ведение государственного охотхозяйственного реестра и осуществление государственного мониторинга охотничьих ресурсов и среды их обитания</t>
  </si>
  <si>
    <t>Организация и осуществление сохранения и использования охотничьих ресурсов и среды их обитания</t>
  </si>
  <si>
    <t>Выдача и аннулирование охотничьих билетов</t>
  </si>
  <si>
    <t>Осуществление функций по охране водных биологических ресурсов</t>
  </si>
  <si>
    <t>Осуществление функций в области охраны и использования объектов животного мира (за исключением охотничьих ресурсов и водных биологических ресурсов)</t>
  </si>
  <si>
    <t>Осуществление функций в области охраны и использования охотничьих ресурсов</t>
  </si>
  <si>
    <t>Ведение государственного учета численности объектов животного мира, государственного мониторинга и государственного кадастра объектов животного мира</t>
  </si>
  <si>
    <t>Выдача разрешений на использование объектов животного мира</t>
  </si>
  <si>
    <t>Оплата государственной экологической экспертизы материалов, обосновывающих установление лимитов добычи охотничьих ресурсов и квот их добычи</t>
  </si>
  <si>
    <t>Освещение в средствах массовой информации деятельности в области охоты и сохранения охотничьих ресурсов</t>
  </si>
  <si>
    <t>Осуществление федерального государственного охотничьего надзора</t>
  </si>
  <si>
    <t>Осуществление федерального государственного надзора в области охраны и использования объектов животного мира и среды их обитания</t>
  </si>
  <si>
    <t>Охрана водных биологических ресурсов на внутренних водных объектах</t>
  </si>
  <si>
    <t>ВСЕГО по подпрограмме</t>
  </si>
  <si>
    <t>Осуществление рейдовых мероприятий, проведение обслуживания и ремонта техники</t>
  </si>
  <si>
    <t>Мероприятие выполнено на 100%</t>
  </si>
  <si>
    <t>Мероприятие выполнено на 100,0%</t>
  </si>
  <si>
    <t>Приложение 2</t>
  </si>
  <si>
    <t>№ п/п</t>
  </si>
  <si>
    <t>Показатель (индикатор) (наименование)</t>
  </si>
  <si>
    <t>Ед. измерения</t>
  </si>
  <si>
    <t>Значения показателей (индикаторов) государственной программы, подпрограммы государственной программы</t>
  </si>
  <si>
    <t xml:space="preserve">Обснование отклонений значений показателя (индикатора)
</t>
  </si>
  <si>
    <t>Коэффициент значимости</t>
  </si>
  <si>
    <t>План</t>
  </si>
  <si>
    <t>Факт</t>
  </si>
  <si>
    <t>Государственная программа Ленинградской области "Охрана окружающей среды Ленинградской области"</t>
  </si>
  <si>
    <t>Доля видов охотничьих ресурсов, по которым ведется учет их численности в рамках государственного мониторинга охотничьих ресурсов и среды их обитания, в общем количестве видов охотничьих ресурсов, обитающих на территории Ленинградской области</t>
  </si>
  <si>
    <t>Процентов</t>
  </si>
  <si>
    <t>Плановое значение показателя достигнуто</t>
  </si>
  <si>
    <t>Отношение количества видов охотничьих ресурсов, по которым ведется учет их численности в рамках государственного мониторинга охотничьих ресурсов и среды их обитания, в общем количестве видов охотничьих ресурсов, обитающих на территории Ленинградской области</t>
  </si>
  <si>
    <t>Продуктивность охотничьих угодий Ленинградской области по видам охотничьих ресурсов, обитающих на территории Ленинградской области</t>
  </si>
  <si>
    <t>рублей/га</t>
  </si>
  <si>
    <t xml:space="preserve">
Показатель превышает плановый в связи с изменением такс для расчета продуктивности охотничьих угодий. 
</t>
  </si>
  <si>
    <t>Доля нарушений, выявленных при осуществлении федерального государственного охотничьего надзора, по которым вынесены постановления о привлечении к ответственности, к общему количеству выявленных нарушений</t>
  </si>
  <si>
    <t>Основное мероприятие 7.1 «Обеспечение государственного управления и реализации полномочий в сфере отношений, связанных с охраной, контролем и регулированием использования объектов животного мира Ленинградской области"</t>
  </si>
  <si>
    <t>7.1.1</t>
  </si>
  <si>
    <t>7.1.2</t>
  </si>
  <si>
    <t>7.1.3</t>
  </si>
  <si>
    <t>7.1.4</t>
  </si>
  <si>
    <t>Основное мероприятие 7.2 "Обеспечение сохранения, проведения биотехнических мероприятий и использования объектов животного мира и охотничьих ресурсов"</t>
  </si>
  <si>
    <t>7.2.1.</t>
  </si>
  <si>
    <t>7.2.2</t>
  </si>
  <si>
    <t>7.2.3</t>
  </si>
  <si>
    <t>7.2.4</t>
  </si>
  <si>
    <t>7.2.5</t>
  </si>
  <si>
    <t>7.2.6</t>
  </si>
  <si>
    <t>7.2.8</t>
  </si>
  <si>
    <t>7.2.9</t>
  </si>
  <si>
    <t>7.2.10</t>
  </si>
  <si>
    <t>7.2.11</t>
  </si>
  <si>
    <t>7.2.12</t>
  </si>
  <si>
    <t>Основное мероприятие 7.3 "Обеспечение исполнения контрольно-надзорных функций и пропаганды знаний в сфере отношений, связанных с охраной, контролем и регулированием использования объектов животного мира Ленинградской области"</t>
  </si>
  <si>
    <t>7.3.1</t>
  </si>
  <si>
    <t>7.3.2</t>
  </si>
  <si>
    <t>7.3.3</t>
  </si>
  <si>
    <t>Основное мероприятие 7.1 "Обеспечение государственного управления и реализации полномочий в сфере отношений, связанных с охраной, контролем и регулированием использования объектов животного мира Ленинградской области"</t>
  </si>
  <si>
    <t>7.2.13</t>
  </si>
  <si>
    <t>Сведения о фактически достигнутых значениях показателей (индикаторов) государственной программы за 2020 год</t>
  </si>
  <si>
    <t>Отчетный год (2020)</t>
  </si>
  <si>
    <t>Год, предшествующий отчетному (2019)</t>
  </si>
  <si>
    <t xml:space="preserve">Объем финансового обеспечения государственной программы в 2020 году </t>
  </si>
  <si>
    <t>Выполнение 4 работ по осуществлению государственных полномочий по поддержанию охотничьих ресурсов в состоянии, позволяющем обеспечить видовое разнообразие их численности в пределах, необходимых для расширенного воспроизводства на территории охотничьего хозяйства и Ленинградской области: проведение опытных работ и сбор информации по утвержденным программам опытных работ «Создание устойчивых и территориально консервативных стад кабана», передержке серой куропатки  в целях выпуска в природу ЛО, организации выставки собак охотничьих пород в ЛО с проведением информационных семинаров по содержанию собак охотничьих пород, тренингов, мероприятий по профилактике ДТП. Внесено изменение в государственное задание в части отмены работы по передержке зайца русака в целях выпуска в природу Ленинградской области в виду отсутствия исполнителей.</t>
  </si>
  <si>
    <t>Осуществление государственного кадастрового учета и государственной регистрации прав на недвижимое имущество</t>
  </si>
  <si>
    <t>Формирование земельных участков из земель лесного фонда на основании проектной документации лесных участков, подготовка межевых и топографических планов, внесение сведений о земельном участке (участках) в государственный кадастр недвижимости с получением подтверждающих документов, оформление права постоянного (бессрочного) пользования ГБУ Ленинградской области «Сосновское ГООХ» на земельный участок (участки) для соответствующих целей</t>
  </si>
  <si>
    <t>Приобретение основных средств, не являющихся объектами недвижимости</t>
  </si>
  <si>
    <t>Приобретено 2 автомобиля.</t>
  </si>
  <si>
    <t>Субсидии некоммерческим организациям на возмещение части затрат по обеспечению, содержанию и реабилитации диких животных, изъятых из естественной среды обитания</t>
  </si>
  <si>
    <t>Мероприятие выполнено на 0,0%</t>
  </si>
  <si>
    <t xml:space="preserve">В отчетном периоде 2020 года приобретено 1724 бланка охотничьих  билетов единого федерального образца </t>
  </si>
  <si>
    <t>Установление лимитов добычи охотничьих ресурсов и квот их добычи</t>
  </si>
  <si>
    <t>Обращений за разрешениями  в комитет не поступало</t>
  </si>
  <si>
    <t>В рамках подготовки материалов обоснования лимитов добычи охотничьих ресурсов (лося, рыси) и (бурого медведя, барсука) на сезон охоты 2020-2021 годов во 2 квартале сданы документы проектов лимитов на государственную экологическую экспертизу. Получены положительные заключения государственной экологической экспертизы «Проекта лимитов и квот добычи  охотничьих ресурсов (лося, рыси) в сезоне охоты 2020-2021 гг. на территории Ленинградской области с 1 августа 2020 года до 1 августа 2021 года» от 9 июня 2020 г. № 02-Э1-20-ЛО, утверждённое распоряжением комитета по природным ресурсам Ленинградской области от 5 июня 2020 г. № 1542 и «Проекта лимитов и квот добычи охотничьих ресурсов (бурого медведя, барсука) в сезоне охоты 2020-2021 гг. на территории Ленинградской области с 1 августа 2020 года до 1 августа 2021 года» № 03-Э1-20-ЛО от 25 июня 2020 г., утверждённое распоряжением комитета по природным ресурсам Ленинградской области от 20 июня 2020 г. № 1698. В 3 квартале 2020 года утверждены лимиты и квоты добычи лося, рыси, бурого медведя и барсука на территории Ленинградской области с 1 августа 2020 года до 1 августа 2021 года (Постановление Губернатора Ленинградской области от 28 июля 2020 года  № 70-пг «Об утверждении лимитов и квот добычи охотничьих ресурсов (лося, рыси) в сезоне охоты 2020-2021 годов на территории Ленинградской области с 1 августа 2020 года до 1 августа 2021 года»; Постановление Губернатора Ленинградской области от 24 июля 2020 года № 65-пг «Об утверждении лимитов и квот добычи охотничьих ресурсов (бурого медведя, барсука) в сезоне охоты 2020-2021 годов на территории Ленинградской области с 1 августа 2020 года до 1 августа 2021 года»).</t>
  </si>
  <si>
    <t>В течение отчетного периода проведены рейды по очистке береговой линии от орудий лова. Комитетом перераспределены денежные средства.</t>
  </si>
  <si>
    <t>Комитетом перераспределены денежные средства.</t>
  </si>
  <si>
    <t>Осуществление рейдовых мероприятий, приобретение полисов ОСАГО</t>
  </si>
  <si>
    <t>Мероприятие выполнено на 80,7%</t>
  </si>
  <si>
    <t>Природоохранное воспитание и просвещение (исполнение полномочий субъекта в области охоты и сохранения охотничьих ресурсов)</t>
  </si>
  <si>
    <t xml:space="preserve">Отчет
о реализации государственной программы 
Наименование государственной программы:  «Охрана окружающей среды Ленинградской области» 
Отчетный период: за январь – декабрь 2020 года  
</t>
  </si>
  <si>
    <t>Фактическое финансирование государственной программы на 01.01.2021 года (нарастающим итогом)</t>
  </si>
  <si>
    <t>Выполнено на 01.01.2021 года (нарастающим итогом)</t>
  </si>
  <si>
    <t>Мероприятие выполнено на 99,7%</t>
  </si>
  <si>
    <t>Мероприятие выполнено на 99,4%</t>
  </si>
  <si>
    <t>Мероприятие выполнено на 97,8%</t>
  </si>
  <si>
    <t>Мероприятие выполнено на 85,1%</t>
  </si>
  <si>
    <t>Мероприятие выполнено на 98,0%</t>
  </si>
  <si>
    <t>Мероприятие выполнено на 69,0%</t>
  </si>
  <si>
    <t>Мероприятие выполнено на 93,8%</t>
  </si>
  <si>
    <t>Мероприятие выполнено на 99,5%</t>
  </si>
  <si>
    <t>Мероприятие выполнено на 99,6%</t>
  </si>
  <si>
    <t>Мероприятие выполнено на 95,1%</t>
  </si>
  <si>
    <t>Учреждение производило выплату заработной платы сотрудникам, осуществляло начисление на ФОТ; бесперебойно обеспечивалось функционирование рабочих мест в Санкт-Петербурге и в 17 муниципальных районах Ленинградской области (телефонная связь, доступ к сети Интернет, арендная плата, коммунальные и эксплуатационные услуги, услуги платных автостоянок, услуги по обслуживанию ПО 1С: Бухгалтерия, услуги по информационно-навигационному обеспечению транспортных средств, информационные услуги с использованием экземпляров систем Консультант Плюс, услуги по заправке картриджей и восстановлению фотобарабанов, услуги по техническому обслуживанию офисной техники, почтовые отправления, подписка на ИТС 1С: Бухгалтерия, неисключительные права на пользование ПО СБИС ЭО, неисключительные права на пользование ПО Автодилер, неисключительные права на пользование системы Главбух, подписка на периодическое издание «Охота и охотничье хозяйство» в 2021 году), осуществлена поставка картриджей и фотобарабанов для офисной техники, канцелярских принадлежностей, осуществлена оплата услуг по технологическому присоединению к электрическим сетям в г. Тосно, услуг по составлению проектной документации по подключению к электрическим сетям в г. Тосно, образовательных услуг в сфере бухгалтерского учета; кроме того, предоставлялись услуги по проведению вакцинации и ревакцинации сотрудников против клещевого энцефалита, осуществлена поставка ноутбуков, поставка дезинфицирующей жидкости, поставка медицинских масок, поставка ручного пылесоса, поставка 3-х офисных измельчителей бумаги, поставка 7-ми тумб для компьютеров, поставка 1-го металлического сейфа, поставка 3-х видеорегистраторов для автомобилей, осуществлена оплата услуг по проведению тестирования на COVID-19 и антитела</t>
  </si>
  <si>
    <t xml:space="preserve">Заключено 2 соглашения о возмещении части затрат по обеспечению, содержанию и реабилитации диких животных, изъятых из естественной среды обитания, принято решение о перераспределении денежных средств на другие цели. Исполнителю передан на содержание Белый аист, ястреб, лось. </t>
  </si>
  <si>
    <t>Проведено исследование 8 групп видов охотничьих ресурсов, в рамках государственного мониторинга охотничьих ресурсов и среды их обитания</t>
  </si>
  <si>
    <t>В январе-феврале 2020 года комитетом велась активная работа по прохождению зимнего маршрутного учета. В первом квартале 2020 года по области пройдено 1112 маршрута. К обработке принято 1093 учетные ведомости, направлено в брак 19 ведомостей. Общая длина учетных маршрутов, принятых к обработке составила 10074 км. Приобретено 5775 карточек зимнего маршрутного учета.</t>
  </si>
  <si>
    <t>В рамках данного мероприятия комитетом осуществлена закупка услуг по составлению отчёта о состоянии популяций и особенностей распространения объектов животного мира. Организовано производство и распространение видеосюжета о деятельности комитета.</t>
  </si>
  <si>
    <t>Сотрудниками комитета размещены информационные сообщения о проведении общественных обсуждений материалов, обосновывающих проекты лимитов и квот добычи охотничьих ресурсов на территории Ленинградской области на период охоты с 01 августа 2020 года по 01 августа 2021 года (из 18 сообщений – 14 на возмездной основе). Для освещения деятельности в региональных и местных СМИ размещены на платной основе 18 публикации.</t>
  </si>
  <si>
    <t>Проведены работы по оценке состояния популяций и особенностей распространения объектов животного мира.</t>
  </si>
  <si>
    <t>Были возмещены расходы по авансовым отчетам сотрудников учреждения за публикацию 12-ти статей в СМИ по тематике охраны объектов животного мира Ленинградской области. Организована выставка таксидермических изделий в рамках агропромышленной выставки АГРОРУСЬ. Организован и проведен комплекс мероприятий, посвященных празднованию Дня охотника в г. Выборг. Оплачены услуги по составлению отчета о корректировке схемы размещения, использования и охраны охотничьих угодий на территории Ленинградской области.</t>
  </si>
  <si>
    <t xml:space="preserve">За отчетный период сотрудниками комитета проведено 2186 рейдовых мероприятия по охране животного мира, в т.ч. 101 рейд на территории ООПТ регионального значения, 204 рейда на территории общедоступных охотничьих угодий. Всего выявлено 408 административных правонарушений, по которым вынесено 360 постановлений (43 постановления о лишении права охоты (от 1 до 1,6 года), вынесено 5 предупреждений в адрес юридических лиц, направлено на рассмотрение в суды 27 протоколов об административных правонарушениях (20 дел - административное производство прекращено, 2 - решения обжалуется). За отчетный период подано в суд на должников, которые добровольно отказываются оплатить сумму штрафа, 12 протоколов по ст. 20.25 КоАП РФ.
За 2020 год комитетом направлено 102 заявление о страховой выплате в страховые компании за сбитых в результате дорожно-транспортных происшествий диких животных, 26 претензий по факту отказа в добровольной выплате по первичным заявлениям, 23 исковых заявления в суды по фактам причиненного вреда объектам животного мира для взыскания сумм ущерба.
</t>
  </si>
  <si>
    <t>Комитетом в рамках исполнения переданных полномочий Российской Федерации заключены контракты на изготовление бланков разрешений на добычу охотничьих ресурсов сезона охоты 2020-2021 гг. в количестве 91530 шт. Бланки поставлены в полном объеме. 
В 2019 году заключен 2-х годичный контракт по оказанию услуг по использованию воздушного судна для транспортного обеспечения рейдовых контрольно-надзорных мероприятий на территории Ленинградской области с посадками по требованию. Контракт исполнен полностью.
Выявлено незаконной добычи объектов животного мира – 18 случаев (обнаружены: 13 туш лосей, 1 туша медведя, 1 туша бобра, 1 лебедь, 2 чомги, 1 косуля). Подано 15 заявлений о возбуждении уголовных дел по обнаруженным фактам незаконной охоты. Изъято орудий незаконной добычи объектов животного мира: 10 единиц огнестрельного оружия, 5 ногозахватывающих капкана, 2 петли из стального троса. Зафиксировано 174 случая гибели диких животных, в т.ч. 147 случаев ДТП с участием объектов животного мира (108 лосей , 22 кабана, 12 косуль, 2 медведя, 1 волк, 1 енотовидная собака, 1 заяц). Обнаружено живых животных и передано для реабилитации: 4 медвежонка (3 выпущены), 1 большой подорлик (погиб от полученных травм), 6 балтийских тюленей (выпущены после реабилитации) , 2 ладожские кольчатые нерпы (выпущена после реабилитации), 3 лосенка, 3 белые цапли (2 выпущены после реабилитации), 3 серые цапли (1- погибла, 2- выпущены после реабилитации), 4 ястреба (1 выпущен). + 1 большой подорлик (на реабилитации), + 1 ястреб-тетеревятник (выпущен).</t>
  </si>
  <si>
    <t>В рамках обеспечения сохранения, проведения биотехнических мероприятий и использования объектов животного мира и охотничьих ресурсов ЛОГКУ «Леноблохота» выполнены все обязательные учеты численности объектов животного мира на территории общедоступных охотничьих угодий Ленинградской области в количестве 130 штук. Выполнены зимние маршрутные учеты охотничьих ресурсов в количестве 112 штук. Также осуществлено проведение на территории ООУ Тихвинского района учётов численности охотничьих ресурсов по пилотному проекту методом зимнего маршрутного учета количестве 29 штук.
За 2020 год на подкормочные площадки с целью проведения отвлекающей подкормки в период кормового голодания выложено 18111,1 кг кукурузы фуражной для кабана. Для минеральной подкормки копытных животных на этих же территориях функционирует 174 солонца. Обслужено 174 солонца и выложено на них 5390 кг каменной соли. Также функционируют 2 кормушки для подкормки благородного и пятнистого оленя, на которых выложено 600 кг сена лугового и 690,4 кг кукурузы фуражной. Для поддержания численности серой куропатки установлено четыре комбинированные кормушки и выложено на них 542,25 кг овса и 542,25 кг пшеницы. Обеспечено проведение рейдов по выявлению незаконной добычи охотничьих ресурсов – 1495 выезда. Обеспечено 88 выездов на проверку прохождения ЗМУ охотпользователями. Обеспечено 2 выезда на проверку юридических лиц. Также обеспечено проведение 491 внеплановых выездных мероприятия, в том числе 110 выездов на ДТП с участием диких животных, 186 выезд по жалобам граждан и обращениям охотпользователей, 10 выездов в суд, 185 выездов по административной деятельности комитета, 91 выезд на текущий ремонт автомобиля, 157 выездов по административной деятельности ЛОГКУ «Леноблохота», 21 выезд по выкладке вакцины против бешенства диких животных, выложено 44 230 доз вакцины. 
Проведена актуализация схемы размещения, использования и охраны охотничьих угодий на территории Ленинградской области. Проект постановления Губернатора Ленинградской области об утверждении схемы размещения, использования и охраны охотничьих угодий на территории Ленинградской области направлены на согласование.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</si>
</sst>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11"/>
      <color indexed="8"/>
      <name val="Calibri"/>
      <family val="2"/>
    </font>
    <font>
      <sz val="11"/>
      <name val="Arial"/>
      <family val="2"/>
    </font>
    <font>
      <sz val="10"/>
      <name val="Times New Roman"/>
      <family val="1"/>
    </font>
    <font>
      <b/>
      <sz val="10"/>
      <name val="Times New Roman"/>
      <family val="1"/>
    </font>
    <font>
      <sz val="10"/>
      <name val="Arial"/>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6"/>
      <name val="Times New Roman"/>
      <family val="1"/>
    </font>
    <font>
      <sz val="8"/>
      <color indexed="8"/>
      <name val="Times New Roman"/>
      <family val="1"/>
    </font>
    <font>
      <sz val="11"/>
      <color indexed="8"/>
      <name val="Arial"/>
      <family val="2"/>
    </font>
    <font>
      <sz val="9"/>
      <color indexed="8"/>
      <name val="Arial"/>
      <family val="2"/>
    </font>
    <font>
      <b/>
      <sz val="10"/>
      <color indexed="8"/>
      <name val="Times New Roman"/>
      <family val="1"/>
    </font>
    <font>
      <sz val="11"/>
      <color indexed="8"/>
      <name val="Times New Roman"/>
      <family val="1"/>
    </font>
    <font>
      <sz val="8"/>
      <color indexed="8"/>
      <name val="Arial"/>
      <family val="2"/>
    </font>
    <font>
      <sz val="10"/>
      <color indexed="8"/>
      <name val="Times New Roman"/>
      <family val="1"/>
    </font>
    <font>
      <sz val="9"/>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7"/>
      <name val="Times New Roman"/>
      <family val="1"/>
    </font>
    <font>
      <sz val="8"/>
      <color theme="1"/>
      <name val="Times New Roman"/>
      <family val="1"/>
    </font>
    <font>
      <sz val="11"/>
      <color theme="1"/>
      <name val="Arial"/>
      <family val="2"/>
    </font>
    <font>
      <sz val="9"/>
      <color theme="1"/>
      <name val="Arial"/>
      <family val="2"/>
    </font>
    <font>
      <b/>
      <sz val="10"/>
      <color theme="1"/>
      <name val="Times New Roman"/>
      <family val="1"/>
    </font>
    <font>
      <sz val="11"/>
      <color theme="1"/>
      <name val="Times New Roman"/>
      <family val="1"/>
    </font>
    <font>
      <sz val="8"/>
      <color theme="1"/>
      <name val="Arial"/>
      <family val="2"/>
    </font>
    <font>
      <sz val="10"/>
      <color theme="1"/>
      <name val="Times New Roman"/>
      <family val="1"/>
    </font>
    <font>
      <sz val="9"/>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93">
    <xf numFmtId="0" fontId="0" fillId="0" borderId="0" xfId="0" applyFont="1"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vertical="top" wrapText="1"/>
    </xf>
    <xf numFmtId="17" fontId="4" fillId="0" borderId="10" xfId="0" applyNumberFormat="1" applyFont="1" applyFill="1" applyBorder="1" applyAlignment="1">
      <alignment horizontal="center" vertical="center"/>
    </xf>
    <xf numFmtId="17" fontId="3" fillId="0" borderId="10" xfId="0" applyNumberFormat="1" applyFont="1" applyFill="1" applyBorder="1" applyAlignment="1">
      <alignment horizontal="center" vertical="center"/>
    </xf>
    <xf numFmtId="173" fontId="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173" fontId="4" fillId="0" borderId="10" xfId="0" applyNumberFormat="1" applyFont="1" applyFill="1" applyBorder="1" applyAlignment="1">
      <alignment horizontal="center" vertical="center"/>
    </xf>
    <xf numFmtId="173" fontId="5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xf>
    <xf numFmtId="0" fontId="2" fillId="0" borderId="0" xfId="0" applyFont="1" applyFill="1" applyAlignment="1">
      <alignment horizontal="center" vertical="center"/>
    </xf>
    <xf numFmtId="172" fontId="0" fillId="0" borderId="0" xfId="0" applyNumberFormat="1" applyFill="1" applyAlignment="1">
      <alignment vertical="center"/>
    </xf>
    <xf numFmtId="0" fontId="0" fillId="0" borderId="0" xfId="0" applyFill="1" applyAlignment="1">
      <alignment/>
    </xf>
    <xf numFmtId="0" fontId="0" fillId="0" borderId="0" xfId="0" applyFill="1" applyAlignment="1">
      <alignment horizontal="left" wrapText="1"/>
    </xf>
    <xf numFmtId="0" fontId="3" fillId="0" borderId="10" xfId="0" applyFont="1" applyFill="1" applyBorder="1" applyAlignment="1">
      <alignment horizontal="center" vertical="center" wrapText="1"/>
    </xf>
    <xf numFmtId="173" fontId="54" fillId="0" borderId="11" xfId="0" applyNumberFormat="1" applyFont="1" applyFill="1" applyBorder="1" applyAlignment="1">
      <alignment horizontal="center" vertical="center" wrapText="1"/>
    </xf>
    <xf numFmtId="173" fontId="54" fillId="0" borderId="12" xfId="0" applyNumberFormat="1" applyFont="1" applyFill="1" applyBorder="1" applyAlignment="1">
      <alignment horizontal="center" vertical="center" wrapText="1"/>
    </xf>
    <xf numFmtId="172" fontId="55" fillId="0" borderId="0" xfId="58" applyNumberFormat="1" applyFont="1" applyFill="1" applyAlignment="1">
      <alignment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0" borderId="10" xfId="53" applyNumberFormat="1" applyFont="1" applyFill="1" applyBorder="1" applyAlignment="1">
      <alignment horizontal="left" vertical="center" wrapText="1"/>
      <protection/>
    </xf>
    <xf numFmtId="173" fontId="0" fillId="0" borderId="0" xfId="0" applyNumberFormat="1" applyFill="1" applyAlignment="1">
      <alignment/>
    </xf>
    <xf numFmtId="173" fontId="5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17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left"/>
    </xf>
    <xf numFmtId="173" fontId="56" fillId="0" borderId="0" xfId="0" applyNumberFormat="1" applyFont="1" applyFill="1" applyAlignment="1">
      <alignment/>
    </xf>
    <xf numFmtId="173" fontId="57"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8" fillId="33" borderId="0" xfId="0" applyFont="1" applyFill="1" applyAlignment="1">
      <alignment vertical="center"/>
    </xf>
    <xf numFmtId="0" fontId="6" fillId="33" borderId="0" xfId="0" applyFont="1" applyFill="1" applyAlignment="1">
      <alignment horizontal="right" vertical="center"/>
    </xf>
    <xf numFmtId="0" fontId="6" fillId="33" borderId="0" xfId="0" applyFont="1" applyFill="1" applyAlignment="1">
      <alignment vertical="center"/>
    </xf>
    <xf numFmtId="0" fontId="58"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58" fillId="33" borderId="10" xfId="0" applyFont="1" applyFill="1" applyBorder="1" applyAlignment="1">
      <alignment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8" fillId="0" borderId="10" xfId="0" applyFont="1" applyFill="1" applyBorder="1" applyAlignment="1">
      <alignment vertical="center"/>
    </xf>
    <xf numFmtId="0" fontId="58" fillId="0" borderId="10" xfId="0" applyFont="1" applyFill="1" applyBorder="1" applyAlignment="1">
      <alignment horizontal="center" vertical="justify"/>
    </xf>
    <xf numFmtId="0" fontId="58" fillId="0" borderId="13" xfId="0" applyFont="1" applyFill="1" applyBorder="1" applyAlignment="1">
      <alignment vertical="center"/>
    </xf>
    <xf numFmtId="0" fontId="6" fillId="0" borderId="10" xfId="0" applyFont="1" applyFill="1" applyBorder="1" applyAlignment="1">
      <alignment horizontal="center" vertical="center" wrapText="1"/>
    </xf>
    <xf numFmtId="0" fontId="58" fillId="0" borderId="14" xfId="0" applyFont="1" applyFill="1" applyBorder="1" applyAlignment="1">
      <alignment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0" fillId="0" borderId="0" xfId="0" applyFill="1" applyAlignment="1">
      <alignment horizontal="center" wrapText="1"/>
    </xf>
    <xf numFmtId="173" fontId="4" fillId="0" borderId="15"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173" fontId="3" fillId="0" borderId="15" xfId="0" applyNumberFormat="1" applyFont="1" applyFill="1" applyBorder="1" applyAlignment="1">
      <alignment horizontal="center" vertical="center" wrapText="1"/>
    </xf>
    <xf numFmtId="173" fontId="3" fillId="0" borderId="15" xfId="0" applyNumberFormat="1" applyFont="1" applyFill="1" applyBorder="1" applyAlignment="1">
      <alignment horizontal="center" vertical="center"/>
    </xf>
    <xf numFmtId="173" fontId="59" fillId="0" borderId="0" xfId="0" applyNumberFormat="1" applyFont="1" applyFill="1" applyAlignment="1">
      <alignment/>
    </xf>
    <xf numFmtId="0" fontId="0" fillId="0" borderId="0" xfId="0" applyFill="1" applyAlignment="1">
      <alignment horizontal="center" wrapText="1"/>
    </xf>
    <xf numFmtId="173" fontId="0" fillId="34" borderId="0" xfId="0" applyNumberFormat="1" applyFill="1" applyAlignment="1">
      <alignment/>
    </xf>
    <xf numFmtId="173" fontId="4" fillId="0" borderId="11" xfId="0" applyNumberFormat="1" applyFont="1" applyFill="1" applyBorder="1" applyAlignment="1">
      <alignment horizontal="center" vertical="center" wrapText="1"/>
    </xf>
    <xf numFmtId="0" fontId="60" fillId="0" borderId="10" xfId="0" applyFont="1" applyFill="1" applyBorder="1" applyAlignment="1">
      <alignment vertical="center" wrapText="1"/>
    </xf>
    <xf numFmtId="173" fontId="4" fillId="0" borderId="12" xfId="0" applyNumberFormat="1" applyFont="1" applyFill="1" applyBorder="1" applyAlignment="1">
      <alignment horizontal="center" vertical="center" wrapText="1"/>
    </xf>
    <xf numFmtId="173" fontId="57" fillId="0" borderId="12" xfId="0" applyNumberFormat="1" applyFont="1" applyFill="1" applyBorder="1" applyAlignment="1">
      <alignment horizontal="center" vertical="center" wrapText="1"/>
    </xf>
    <xf numFmtId="44" fontId="4" fillId="0" borderId="15" xfId="43" applyFont="1" applyFill="1" applyBorder="1" applyAlignment="1">
      <alignment horizontal="center" vertical="center" wrapText="1"/>
    </xf>
    <xf numFmtId="44" fontId="4" fillId="0" borderId="17" xfId="43" applyFont="1" applyFill="1" applyBorder="1" applyAlignment="1">
      <alignment horizontal="center" vertical="center" wrapText="1"/>
    </xf>
    <xf numFmtId="44" fontId="4" fillId="0" borderId="16" xfId="43" applyFont="1" applyFill="1" applyBorder="1" applyAlignment="1">
      <alignment horizontal="center" vertical="center" wrapText="1"/>
    </xf>
    <xf numFmtId="49" fontId="57" fillId="0" borderId="15" xfId="0" applyNumberFormat="1" applyFont="1" applyFill="1" applyBorder="1" applyAlignment="1">
      <alignment horizontal="center" vertical="justify"/>
    </xf>
    <xf numFmtId="49" fontId="57" fillId="0" borderId="17" xfId="0" applyNumberFormat="1" applyFont="1" applyFill="1" applyBorder="1" applyAlignment="1">
      <alignment horizontal="center" vertical="justify"/>
    </xf>
    <xf numFmtId="49" fontId="57" fillId="0" borderId="16" xfId="0" applyNumberFormat="1" applyFont="1" applyFill="1" applyBorder="1" applyAlignment="1">
      <alignment horizontal="center" vertical="justify"/>
    </xf>
    <xf numFmtId="0" fontId="3" fillId="0" borderId="10" xfId="0" applyFont="1" applyFill="1" applyBorder="1" applyAlignment="1">
      <alignment horizontal="center" vertical="center" wrapText="1"/>
    </xf>
    <xf numFmtId="173" fontId="60" fillId="0" borderId="11" xfId="0" applyNumberFormat="1" applyFont="1" applyFill="1" applyBorder="1" applyAlignment="1">
      <alignment horizontal="center" vertical="center" wrapText="1"/>
    </xf>
    <xf numFmtId="173" fontId="60" fillId="0" borderId="10" xfId="0" applyNumberFormat="1" applyFont="1" applyFill="1" applyBorder="1" applyAlignment="1">
      <alignment horizontal="center" vertical="center" wrapText="1"/>
    </xf>
    <xf numFmtId="173" fontId="54" fillId="0" borderId="16" xfId="0" applyNumberFormat="1" applyFont="1" applyFill="1" applyBorder="1" applyAlignment="1">
      <alignment horizontal="center" vertical="center" wrapText="1"/>
    </xf>
    <xf numFmtId="0" fontId="0" fillId="0" borderId="0" xfId="0" applyFill="1" applyAlignment="1">
      <alignment horizontal="center" wrapText="1"/>
    </xf>
    <xf numFmtId="0" fontId="60"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2" fillId="33" borderId="0" xfId="0" applyFont="1" applyFill="1" applyAlignment="1">
      <alignment horizontal="center" vertical="center"/>
    </xf>
    <xf numFmtId="0" fontId="58" fillId="33" borderId="10" xfId="0" applyFont="1" applyFill="1" applyBorder="1" applyAlignment="1">
      <alignment horizontal="center" vertical="center"/>
    </xf>
    <xf numFmtId="0" fontId="58" fillId="33" borderId="15"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8" fillId="0" borderId="15" xfId="0" applyFont="1" applyFill="1" applyBorder="1" applyAlignment="1">
      <alignment horizontal="center" vertical="justify"/>
    </xf>
    <xf numFmtId="0" fontId="58" fillId="0" borderId="17" xfId="0" applyFont="1" applyFill="1" applyBorder="1" applyAlignment="1">
      <alignment horizontal="center" vertical="justify"/>
    </xf>
    <xf numFmtId="0" fontId="58" fillId="0" borderId="16" xfId="0" applyFont="1" applyFill="1" applyBorder="1" applyAlignment="1">
      <alignment horizontal="center" vertical="justify"/>
    </xf>
    <xf numFmtId="0" fontId="58" fillId="33" borderId="1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5"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16"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6"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34"/>
  <sheetViews>
    <sheetView tabSelected="1" view="pageBreakPreview" zoomScale="115" zoomScaleNormal="160" zoomScaleSheetLayoutView="115" workbookViewId="0" topLeftCell="F18">
      <selection activeCell="R9" sqref="R9"/>
    </sheetView>
  </sheetViews>
  <sheetFormatPr defaultColWidth="9.140625" defaultRowHeight="15"/>
  <cols>
    <col min="1" max="1" width="8.57421875" style="25" customWidth="1"/>
    <col min="2" max="2" width="42.140625" style="26" customWidth="1"/>
    <col min="3" max="3" width="44.421875" style="12" customWidth="1"/>
    <col min="4" max="4" width="11.8515625" style="12" hidden="1" customWidth="1"/>
    <col min="5" max="5" width="11.57421875" style="12" hidden="1" customWidth="1"/>
    <col min="6" max="7" width="11.28125" style="21" customWidth="1"/>
    <col min="8" max="8" width="8.140625" style="21" customWidth="1"/>
    <col min="9" max="9" width="9.28125" style="21" customWidth="1"/>
    <col min="10" max="10" width="10.421875" style="21" customWidth="1"/>
    <col min="11" max="11" width="10.140625" style="21" customWidth="1"/>
    <col min="12" max="12" width="7.140625" style="21" customWidth="1"/>
    <col min="13" max="13" width="11.140625" style="21" customWidth="1"/>
    <col min="14" max="14" width="10.8515625" style="21" customWidth="1"/>
    <col min="15" max="15" width="10.28125" style="21" customWidth="1"/>
    <col min="16" max="16" width="7.140625" style="21" customWidth="1"/>
    <col min="17" max="17" width="9.00390625" style="21" customWidth="1"/>
    <col min="18" max="18" width="77.00390625" style="54" customWidth="1"/>
    <col min="19" max="19" width="29.140625" style="10" bestFit="1" customWidth="1"/>
    <col min="20" max="20" width="8.8515625" style="11" hidden="1" customWidth="1"/>
    <col min="21" max="16384" width="9.140625" style="12" customWidth="1"/>
  </cols>
  <sheetData>
    <row r="1" spans="1:18" ht="75.75" customHeight="1">
      <c r="A1" s="69" t="s">
        <v>97</v>
      </c>
      <c r="B1" s="69"/>
      <c r="C1" s="69"/>
      <c r="D1" s="69"/>
      <c r="E1" s="69"/>
      <c r="F1" s="69"/>
      <c r="G1" s="69"/>
      <c r="H1" s="69"/>
      <c r="I1" s="69"/>
      <c r="J1" s="69"/>
      <c r="K1" s="69"/>
      <c r="L1" s="69"/>
      <c r="M1" s="69"/>
      <c r="N1" s="69"/>
      <c r="O1" s="69"/>
      <c r="P1" s="69"/>
      <c r="Q1" s="69"/>
      <c r="R1" s="53"/>
    </row>
    <row r="2" spans="1:18" ht="7.5" customHeight="1">
      <c r="A2" s="47"/>
      <c r="B2" s="13"/>
      <c r="C2" s="47"/>
      <c r="D2" s="47"/>
      <c r="E2" s="47"/>
      <c r="F2" s="47"/>
      <c r="G2" s="47"/>
      <c r="H2" s="47"/>
      <c r="I2" s="47"/>
      <c r="J2" s="47"/>
      <c r="K2" s="47"/>
      <c r="L2" s="47"/>
      <c r="M2" s="47"/>
      <c r="N2" s="47"/>
      <c r="O2" s="47"/>
      <c r="P2" s="47"/>
      <c r="Q2" s="47"/>
      <c r="R2" s="53"/>
    </row>
    <row r="3" spans="1:19" ht="42" customHeight="1">
      <c r="A3" s="70" t="s">
        <v>0</v>
      </c>
      <c r="B3" s="71" t="s">
        <v>1</v>
      </c>
      <c r="C3" s="72" t="s">
        <v>2</v>
      </c>
      <c r="D3" s="70" t="s">
        <v>3</v>
      </c>
      <c r="E3" s="70" t="s">
        <v>4</v>
      </c>
      <c r="F3" s="67" t="s">
        <v>80</v>
      </c>
      <c r="G3" s="67"/>
      <c r="H3" s="67"/>
      <c r="I3" s="67"/>
      <c r="J3" s="67" t="s">
        <v>98</v>
      </c>
      <c r="K3" s="67"/>
      <c r="L3" s="67"/>
      <c r="M3" s="67"/>
      <c r="N3" s="67" t="s">
        <v>99</v>
      </c>
      <c r="O3" s="67"/>
      <c r="P3" s="67"/>
      <c r="Q3" s="67"/>
      <c r="R3" s="65" t="s">
        <v>5</v>
      </c>
      <c r="S3" s="65" t="s">
        <v>6</v>
      </c>
    </row>
    <row r="4" spans="1:19" ht="15">
      <c r="A4" s="70"/>
      <c r="B4" s="71"/>
      <c r="C4" s="72"/>
      <c r="D4" s="70"/>
      <c r="E4" s="70"/>
      <c r="F4" s="66" t="s">
        <v>7</v>
      </c>
      <c r="G4" s="66"/>
      <c r="H4" s="66"/>
      <c r="I4" s="66"/>
      <c r="J4" s="67" t="s">
        <v>7</v>
      </c>
      <c r="K4" s="67"/>
      <c r="L4" s="67"/>
      <c r="M4" s="67"/>
      <c r="N4" s="67" t="s">
        <v>7</v>
      </c>
      <c r="O4" s="67"/>
      <c r="P4" s="67"/>
      <c r="Q4" s="67"/>
      <c r="R4" s="65"/>
      <c r="S4" s="65"/>
    </row>
    <row r="5" spans="1:19" ht="15">
      <c r="A5" s="70"/>
      <c r="B5" s="71"/>
      <c r="C5" s="72"/>
      <c r="D5" s="70"/>
      <c r="E5" s="73"/>
      <c r="F5" s="15" t="s">
        <v>8</v>
      </c>
      <c r="G5" s="15" t="s">
        <v>9</v>
      </c>
      <c r="H5" s="15" t="s">
        <v>10</v>
      </c>
      <c r="I5" s="68" t="s">
        <v>11</v>
      </c>
      <c r="J5" s="15" t="s">
        <v>8</v>
      </c>
      <c r="K5" s="15" t="s">
        <v>9</v>
      </c>
      <c r="L5" s="15" t="s">
        <v>10</v>
      </c>
      <c r="M5" s="68" t="s">
        <v>11</v>
      </c>
      <c r="N5" s="15" t="s">
        <v>8</v>
      </c>
      <c r="O5" s="15" t="s">
        <v>9</v>
      </c>
      <c r="P5" s="15" t="s">
        <v>10</v>
      </c>
      <c r="Q5" s="68" t="s">
        <v>11</v>
      </c>
      <c r="R5" s="65"/>
      <c r="S5" s="65"/>
    </row>
    <row r="6" spans="1:19" ht="27" customHeight="1">
      <c r="A6" s="70"/>
      <c r="B6" s="71"/>
      <c r="C6" s="72"/>
      <c r="D6" s="70"/>
      <c r="E6" s="73"/>
      <c r="F6" s="16" t="s">
        <v>12</v>
      </c>
      <c r="G6" s="16" t="s">
        <v>12</v>
      </c>
      <c r="H6" s="16" t="s">
        <v>13</v>
      </c>
      <c r="I6" s="68"/>
      <c r="J6" s="16" t="s">
        <v>12</v>
      </c>
      <c r="K6" s="16" t="s">
        <v>12</v>
      </c>
      <c r="L6" s="16" t="s">
        <v>13</v>
      </c>
      <c r="M6" s="68"/>
      <c r="N6" s="16" t="s">
        <v>12</v>
      </c>
      <c r="O6" s="16" t="s">
        <v>12</v>
      </c>
      <c r="P6" s="16" t="s">
        <v>13</v>
      </c>
      <c r="Q6" s="68"/>
      <c r="R6" s="65"/>
      <c r="S6" s="65"/>
    </row>
    <row r="7" spans="1:19" ht="14.25" customHeight="1">
      <c r="A7" s="59" t="s">
        <v>14</v>
      </c>
      <c r="B7" s="60"/>
      <c r="C7" s="60"/>
      <c r="D7" s="60"/>
      <c r="E7" s="60"/>
      <c r="F7" s="60"/>
      <c r="G7" s="60"/>
      <c r="H7" s="60"/>
      <c r="I7" s="60"/>
      <c r="J7" s="60"/>
      <c r="K7" s="60"/>
      <c r="L7" s="60"/>
      <c r="M7" s="60"/>
      <c r="N7" s="60"/>
      <c r="O7" s="60"/>
      <c r="P7" s="60"/>
      <c r="Q7" s="60"/>
      <c r="R7" s="60"/>
      <c r="S7" s="61"/>
    </row>
    <row r="8" spans="1:20" ht="76.5">
      <c r="A8" s="1"/>
      <c r="B8" s="6" t="s">
        <v>54</v>
      </c>
      <c r="C8" s="2" t="s">
        <v>15</v>
      </c>
      <c r="D8" s="3"/>
      <c r="E8" s="3"/>
      <c r="F8" s="7">
        <f aca="true" t="shared" si="0" ref="F8:Q8">SUM(F9:F12)</f>
        <v>0</v>
      </c>
      <c r="G8" s="7">
        <f t="shared" si="0"/>
        <v>67219.2</v>
      </c>
      <c r="H8" s="7">
        <f t="shared" si="0"/>
        <v>0</v>
      </c>
      <c r="I8" s="7">
        <f t="shared" si="0"/>
        <v>0</v>
      </c>
      <c r="J8" s="7">
        <f t="shared" si="0"/>
        <v>0</v>
      </c>
      <c r="K8" s="7">
        <f>SUM(K9:K12)</f>
        <v>66999.2</v>
      </c>
      <c r="L8" s="7">
        <f t="shared" si="0"/>
        <v>0</v>
      </c>
      <c r="M8" s="7">
        <f t="shared" si="0"/>
        <v>0</v>
      </c>
      <c r="N8" s="7">
        <f t="shared" si="0"/>
        <v>0</v>
      </c>
      <c r="O8" s="7">
        <f t="shared" si="0"/>
        <v>66999.2</v>
      </c>
      <c r="P8" s="7">
        <f t="shared" si="0"/>
        <v>0</v>
      </c>
      <c r="Q8" s="7">
        <f t="shared" si="0"/>
        <v>0</v>
      </c>
      <c r="R8" s="55" t="s">
        <v>16</v>
      </c>
      <c r="S8" s="14" t="s">
        <v>100</v>
      </c>
      <c r="T8" s="17">
        <f aca="true" t="shared" si="1" ref="T8:T15">K8/G8</f>
        <v>0.9967271255831667</v>
      </c>
    </row>
    <row r="9" spans="1:20" ht="293.25">
      <c r="A9" s="18" t="s">
        <v>55</v>
      </c>
      <c r="B9" s="20" t="s">
        <v>17</v>
      </c>
      <c r="C9" s="19" t="s">
        <v>15</v>
      </c>
      <c r="D9" s="4"/>
      <c r="E9" s="4"/>
      <c r="F9" s="5">
        <v>0</v>
      </c>
      <c r="G9" s="5">
        <v>37231.9</v>
      </c>
      <c r="H9" s="5">
        <v>0</v>
      </c>
      <c r="I9" s="5">
        <v>0</v>
      </c>
      <c r="J9" s="7"/>
      <c r="K9" s="5">
        <v>37011.9</v>
      </c>
      <c r="L9" s="7">
        <f>SUM(L11:L18)</f>
        <v>0</v>
      </c>
      <c r="M9" s="7">
        <f>SUM(M11:M18)</f>
        <v>0</v>
      </c>
      <c r="N9" s="7"/>
      <c r="O9" s="5">
        <f>K9</f>
        <v>37011.9</v>
      </c>
      <c r="P9" s="7">
        <f>SUM(P11:P18)</f>
        <v>0</v>
      </c>
      <c r="Q9" s="48">
        <f>SUM(Q11:Q18)</f>
        <v>0</v>
      </c>
      <c r="R9" s="56" t="s">
        <v>110</v>
      </c>
      <c r="S9" s="49" t="s">
        <v>101</v>
      </c>
      <c r="T9" s="17">
        <f t="shared" si="1"/>
        <v>0.9940910885557814</v>
      </c>
    </row>
    <row r="10" spans="1:20" ht="140.25">
      <c r="A10" s="18" t="s">
        <v>56</v>
      </c>
      <c r="B10" s="20" t="s">
        <v>18</v>
      </c>
      <c r="C10" s="19" t="s">
        <v>15</v>
      </c>
      <c r="D10" s="4"/>
      <c r="E10" s="4"/>
      <c r="F10" s="5">
        <v>0</v>
      </c>
      <c r="G10" s="5">
        <v>27816.8</v>
      </c>
      <c r="H10" s="5">
        <v>0</v>
      </c>
      <c r="I10" s="5">
        <v>0</v>
      </c>
      <c r="J10" s="5">
        <v>0</v>
      </c>
      <c r="K10" s="5">
        <v>27816.8</v>
      </c>
      <c r="L10" s="7">
        <f>SUM(L12:L19)</f>
        <v>0</v>
      </c>
      <c r="M10" s="7">
        <f>SUM(M12:M19)</f>
        <v>0</v>
      </c>
      <c r="N10" s="7"/>
      <c r="O10" s="5">
        <f>K10</f>
        <v>27816.8</v>
      </c>
      <c r="P10" s="7">
        <f>SUM(P12:P19)</f>
        <v>0</v>
      </c>
      <c r="Q10" s="48">
        <f>SUM(Q12:Q19)</f>
        <v>0</v>
      </c>
      <c r="R10" s="56" t="s">
        <v>81</v>
      </c>
      <c r="S10" s="49" t="s">
        <v>34</v>
      </c>
      <c r="T10" s="17">
        <f t="shared" si="1"/>
        <v>1</v>
      </c>
    </row>
    <row r="11" spans="1:20" ht="76.5">
      <c r="A11" s="18" t="s">
        <v>57</v>
      </c>
      <c r="B11" s="20" t="s">
        <v>82</v>
      </c>
      <c r="C11" s="19" t="s">
        <v>15</v>
      </c>
      <c r="D11" s="4"/>
      <c r="E11" s="4"/>
      <c r="F11" s="5"/>
      <c r="G11" s="5">
        <v>550.5</v>
      </c>
      <c r="H11" s="5"/>
      <c r="I11" s="5"/>
      <c r="J11" s="5"/>
      <c r="K11" s="9">
        <v>550.5</v>
      </c>
      <c r="L11" s="5"/>
      <c r="M11" s="5"/>
      <c r="N11" s="5"/>
      <c r="O11" s="9">
        <f>K11</f>
        <v>550.5</v>
      </c>
      <c r="P11" s="5"/>
      <c r="Q11" s="50"/>
      <c r="R11" s="56" t="s">
        <v>83</v>
      </c>
      <c r="S11" s="49" t="s">
        <v>34</v>
      </c>
      <c r="T11" s="17">
        <f t="shared" si="1"/>
        <v>1</v>
      </c>
    </row>
    <row r="12" spans="1:20" ht="38.25">
      <c r="A12" s="18" t="s">
        <v>58</v>
      </c>
      <c r="B12" s="20" t="s">
        <v>84</v>
      </c>
      <c r="C12" s="19" t="s">
        <v>15</v>
      </c>
      <c r="D12" s="4"/>
      <c r="E12" s="4"/>
      <c r="F12" s="5"/>
      <c r="G12" s="5">
        <v>1620</v>
      </c>
      <c r="H12" s="5"/>
      <c r="I12" s="5"/>
      <c r="J12" s="5"/>
      <c r="K12" s="5">
        <v>1620</v>
      </c>
      <c r="L12" s="5"/>
      <c r="M12" s="5"/>
      <c r="N12" s="5"/>
      <c r="O12" s="5">
        <f>K12</f>
        <v>1620</v>
      </c>
      <c r="P12" s="5"/>
      <c r="Q12" s="50"/>
      <c r="R12" s="56" t="s">
        <v>85</v>
      </c>
      <c r="S12" s="49" t="s">
        <v>35</v>
      </c>
      <c r="T12" s="17">
        <f t="shared" si="1"/>
        <v>1</v>
      </c>
    </row>
    <row r="13" spans="1:20" ht="51">
      <c r="A13" s="1"/>
      <c r="B13" s="6" t="s">
        <v>59</v>
      </c>
      <c r="C13" s="2" t="s">
        <v>15</v>
      </c>
      <c r="D13" s="3"/>
      <c r="E13" s="3"/>
      <c r="F13" s="7">
        <f>SUM(F14:F25)</f>
        <v>513.9</v>
      </c>
      <c r="G13" s="7">
        <f aca="true" t="shared" si="2" ref="G13:Q13">SUM(G14:G25)</f>
        <v>3454.6</v>
      </c>
      <c r="H13" s="7">
        <f t="shared" si="2"/>
        <v>0</v>
      </c>
      <c r="I13" s="7">
        <f t="shared" si="2"/>
        <v>0</v>
      </c>
      <c r="J13" s="7">
        <f t="shared" si="2"/>
        <v>513.9</v>
      </c>
      <c r="K13" s="7">
        <f t="shared" si="2"/>
        <v>3368.9</v>
      </c>
      <c r="L13" s="7">
        <f t="shared" si="2"/>
        <v>0</v>
      </c>
      <c r="M13" s="7">
        <f t="shared" si="2"/>
        <v>0</v>
      </c>
      <c r="N13" s="7">
        <f t="shared" si="2"/>
        <v>513.9</v>
      </c>
      <c r="O13" s="7">
        <f t="shared" si="2"/>
        <v>3368.9</v>
      </c>
      <c r="P13" s="7">
        <f t="shared" si="2"/>
        <v>0</v>
      </c>
      <c r="Q13" s="7">
        <f t="shared" si="2"/>
        <v>0</v>
      </c>
      <c r="R13" s="57" t="s">
        <v>16</v>
      </c>
      <c r="S13" s="14" t="s">
        <v>102</v>
      </c>
      <c r="T13" s="17">
        <f>SUM(K13+J13)/SUM(G13+F13)</f>
        <v>0.9784049388937887</v>
      </c>
    </row>
    <row r="14" spans="1:20" ht="51">
      <c r="A14" s="44" t="s">
        <v>60</v>
      </c>
      <c r="B14" s="45" t="s">
        <v>86</v>
      </c>
      <c r="C14" s="46" t="s">
        <v>15</v>
      </c>
      <c r="D14" s="3"/>
      <c r="E14" s="3"/>
      <c r="F14" s="9"/>
      <c r="G14" s="9">
        <v>365.9</v>
      </c>
      <c r="H14" s="9"/>
      <c r="I14" s="9"/>
      <c r="J14" s="9"/>
      <c r="K14" s="9">
        <v>311.3</v>
      </c>
      <c r="L14" s="9"/>
      <c r="M14" s="9"/>
      <c r="N14" s="9"/>
      <c r="O14" s="5">
        <f aca="true" t="shared" si="3" ref="O14:O24">K14</f>
        <v>311.3</v>
      </c>
      <c r="P14" s="9"/>
      <c r="Q14" s="51"/>
      <c r="R14" s="56" t="s">
        <v>111</v>
      </c>
      <c r="S14" s="49" t="s">
        <v>103</v>
      </c>
      <c r="T14" s="17">
        <f>SUM(K14+J14)/SUM(G14+F14)</f>
        <v>0.8507789013391638</v>
      </c>
    </row>
    <row r="15" spans="1:20" ht="60" customHeight="1">
      <c r="A15" s="18" t="s">
        <v>61</v>
      </c>
      <c r="B15" s="20" t="s">
        <v>19</v>
      </c>
      <c r="C15" s="19" t="s">
        <v>15</v>
      </c>
      <c r="D15" s="3"/>
      <c r="E15" s="3"/>
      <c r="F15" s="7"/>
      <c r="G15" s="9">
        <v>100</v>
      </c>
      <c r="H15" s="9"/>
      <c r="I15" s="7"/>
      <c r="J15" s="7"/>
      <c r="K15" s="9">
        <v>98</v>
      </c>
      <c r="L15" s="7"/>
      <c r="M15" s="7"/>
      <c r="N15" s="5"/>
      <c r="O15" s="5">
        <f t="shared" si="3"/>
        <v>98</v>
      </c>
      <c r="P15" s="7"/>
      <c r="Q15" s="48"/>
      <c r="R15" s="56" t="s">
        <v>112</v>
      </c>
      <c r="S15" s="49" t="s">
        <v>104</v>
      </c>
      <c r="T15" s="17">
        <f t="shared" si="1"/>
        <v>0.98</v>
      </c>
    </row>
    <row r="16" spans="1:20" ht="357">
      <c r="A16" s="18" t="s">
        <v>62</v>
      </c>
      <c r="B16" s="20" t="s">
        <v>20</v>
      </c>
      <c r="C16" s="19" t="s">
        <v>15</v>
      </c>
      <c r="D16" s="3"/>
      <c r="E16" s="3"/>
      <c r="F16" s="9"/>
      <c r="G16" s="9">
        <v>2169.3</v>
      </c>
      <c r="H16" s="9"/>
      <c r="I16" s="9"/>
      <c r="J16" s="9"/>
      <c r="K16" s="9">
        <v>2169.3</v>
      </c>
      <c r="L16" s="9"/>
      <c r="M16" s="9"/>
      <c r="N16" s="5">
        <f>J16</f>
        <v>0</v>
      </c>
      <c r="O16" s="5">
        <f t="shared" si="3"/>
        <v>2169.3</v>
      </c>
      <c r="P16" s="7"/>
      <c r="Q16" s="48"/>
      <c r="R16" s="56" t="s">
        <v>120</v>
      </c>
      <c r="S16" s="49" t="s">
        <v>34</v>
      </c>
      <c r="T16" s="17">
        <f>SUM(K16+J16)/SUM(G16+F16)</f>
        <v>1</v>
      </c>
    </row>
    <row r="17" spans="1:20" ht="38.25">
      <c r="A17" s="18" t="s">
        <v>63</v>
      </c>
      <c r="B17" s="20" t="s">
        <v>21</v>
      </c>
      <c r="C17" s="19" t="s">
        <v>15</v>
      </c>
      <c r="D17" s="3"/>
      <c r="E17" s="3"/>
      <c r="F17" s="9"/>
      <c r="G17" s="9">
        <v>179.7</v>
      </c>
      <c r="H17" s="9"/>
      <c r="I17" s="9"/>
      <c r="J17" s="22"/>
      <c r="K17" s="9">
        <v>179.7</v>
      </c>
      <c r="L17" s="9"/>
      <c r="M17" s="9"/>
      <c r="N17" s="8"/>
      <c r="O17" s="5">
        <f t="shared" si="3"/>
        <v>179.7</v>
      </c>
      <c r="P17" s="7"/>
      <c r="Q17" s="48"/>
      <c r="R17" s="56" t="s">
        <v>88</v>
      </c>
      <c r="S17" s="49" t="s">
        <v>34</v>
      </c>
      <c r="T17" s="17">
        <f>SUM(K17+J17)/SUM(G17+F17)</f>
        <v>1</v>
      </c>
    </row>
    <row r="18" spans="1:20" ht="63.75">
      <c r="A18" s="18" t="s">
        <v>64</v>
      </c>
      <c r="B18" s="20" t="s">
        <v>89</v>
      </c>
      <c r="C18" s="19" t="s">
        <v>15</v>
      </c>
      <c r="D18" s="3"/>
      <c r="E18" s="3"/>
      <c r="F18" s="9"/>
      <c r="G18" s="9">
        <v>70</v>
      </c>
      <c r="H18" s="9"/>
      <c r="I18" s="9"/>
      <c r="J18" s="9"/>
      <c r="K18" s="9">
        <v>48.3</v>
      </c>
      <c r="L18" s="9"/>
      <c r="M18" s="9"/>
      <c r="N18" s="5">
        <f>J18</f>
        <v>0</v>
      </c>
      <c r="O18" s="5">
        <f t="shared" si="3"/>
        <v>48.3</v>
      </c>
      <c r="P18" s="7"/>
      <c r="Q18" s="48"/>
      <c r="R18" s="56" t="s">
        <v>113</v>
      </c>
      <c r="S18" s="49" t="s">
        <v>105</v>
      </c>
      <c r="T18" s="17">
        <f>SUM(K18+J18)/SUM(G18+F18)</f>
        <v>0.69</v>
      </c>
    </row>
    <row r="19" spans="1:20" ht="51">
      <c r="A19" s="18" t="s">
        <v>65</v>
      </c>
      <c r="B19" s="20" t="s">
        <v>25</v>
      </c>
      <c r="C19" s="19" t="s">
        <v>15</v>
      </c>
      <c r="D19" s="3"/>
      <c r="E19" s="3"/>
      <c r="F19" s="9"/>
      <c r="G19" s="9">
        <v>180</v>
      </c>
      <c r="H19" s="9"/>
      <c r="I19" s="9"/>
      <c r="J19" s="9"/>
      <c r="K19" s="9">
        <v>180</v>
      </c>
      <c r="L19" s="9"/>
      <c r="M19" s="9"/>
      <c r="N19" s="5"/>
      <c r="O19" s="5">
        <f t="shared" si="3"/>
        <v>180</v>
      </c>
      <c r="P19" s="7"/>
      <c r="Q19" s="48"/>
      <c r="R19" s="56" t="s">
        <v>114</v>
      </c>
      <c r="S19" s="49" t="s">
        <v>34</v>
      </c>
      <c r="T19" s="17">
        <f aca="true" t="shared" si="4" ref="T19:T29">SUM(K19+J19)/SUM(G19+F19)</f>
        <v>1</v>
      </c>
    </row>
    <row r="20" spans="1:20" ht="38.25">
      <c r="A20" s="18" t="s">
        <v>66</v>
      </c>
      <c r="B20" s="20" t="s">
        <v>26</v>
      </c>
      <c r="C20" s="19" t="s">
        <v>15</v>
      </c>
      <c r="D20" s="3"/>
      <c r="E20" s="3"/>
      <c r="F20" s="9"/>
      <c r="G20" s="9">
        <v>0</v>
      </c>
      <c r="H20" s="9"/>
      <c r="I20" s="9"/>
      <c r="J20" s="9"/>
      <c r="K20" s="9">
        <v>0</v>
      </c>
      <c r="L20" s="9"/>
      <c r="M20" s="9"/>
      <c r="N20" s="5"/>
      <c r="O20" s="5">
        <f t="shared" si="3"/>
        <v>0</v>
      </c>
      <c r="P20" s="7"/>
      <c r="Q20" s="48"/>
      <c r="R20" s="56" t="s">
        <v>90</v>
      </c>
      <c r="S20" s="49" t="s">
        <v>87</v>
      </c>
      <c r="T20" s="17" t="e">
        <f t="shared" si="4"/>
        <v>#DIV/0!</v>
      </c>
    </row>
    <row r="21" spans="1:20" ht="267.75">
      <c r="A21" s="18" t="s">
        <v>67</v>
      </c>
      <c r="B21" s="20" t="s">
        <v>27</v>
      </c>
      <c r="C21" s="19" t="s">
        <v>15</v>
      </c>
      <c r="D21" s="3"/>
      <c r="E21" s="3"/>
      <c r="F21" s="9"/>
      <c r="G21" s="9">
        <v>270.7</v>
      </c>
      <c r="H21" s="9"/>
      <c r="I21" s="9"/>
      <c r="J21" s="9"/>
      <c r="K21" s="9">
        <v>270.7</v>
      </c>
      <c r="L21" s="9"/>
      <c r="M21" s="9"/>
      <c r="N21" s="5"/>
      <c r="O21" s="5">
        <f t="shared" si="3"/>
        <v>270.7</v>
      </c>
      <c r="P21" s="7"/>
      <c r="Q21" s="48"/>
      <c r="R21" s="56" t="s">
        <v>91</v>
      </c>
      <c r="S21" s="49" t="s">
        <v>34</v>
      </c>
      <c r="T21" s="17">
        <f t="shared" si="4"/>
        <v>1</v>
      </c>
    </row>
    <row r="22" spans="1:20" ht="76.5">
      <c r="A22" s="18" t="s">
        <v>68</v>
      </c>
      <c r="B22" s="20" t="s">
        <v>28</v>
      </c>
      <c r="C22" s="19" t="s">
        <v>15</v>
      </c>
      <c r="D22" s="3"/>
      <c r="E22" s="3"/>
      <c r="F22" s="9"/>
      <c r="G22" s="9">
        <v>119</v>
      </c>
      <c r="H22" s="9"/>
      <c r="I22" s="9"/>
      <c r="J22" s="9"/>
      <c r="K22" s="9">
        <v>111.6</v>
      </c>
      <c r="L22" s="9"/>
      <c r="M22" s="9"/>
      <c r="N22" s="5"/>
      <c r="O22" s="5">
        <f t="shared" si="3"/>
        <v>111.6</v>
      </c>
      <c r="P22" s="7"/>
      <c r="Q22" s="48"/>
      <c r="R22" s="56" t="s">
        <v>115</v>
      </c>
      <c r="S22" s="49" t="s">
        <v>106</v>
      </c>
      <c r="T22" s="17">
        <f>SUM(K22+J22)/SUM(G22+F22)</f>
        <v>0.9378151260504202</v>
      </c>
    </row>
    <row r="23" spans="1:20" ht="38.25">
      <c r="A23" s="18" t="s">
        <v>69</v>
      </c>
      <c r="B23" s="20" t="s">
        <v>22</v>
      </c>
      <c r="C23" s="19" t="s">
        <v>15</v>
      </c>
      <c r="D23" s="3"/>
      <c r="E23" s="3"/>
      <c r="F23" s="9"/>
      <c r="G23" s="9"/>
      <c r="H23" s="9"/>
      <c r="I23" s="9"/>
      <c r="J23" s="9">
        <v>0</v>
      </c>
      <c r="K23" s="9"/>
      <c r="L23" s="9"/>
      <c r="M23" s="9"/>
      <c r="N23" s="9">
        <v>0</v>
      </c>
      <c r="O23" s="5">
        <f t="shared" si="3"/>
        <v>0</v>
      </c>
      <c r="P23" s="7"/>
      <c r="Q23" s="48"/>
      <c r="R23" s="56" t="s">
        <v>92</v>
      </c>
      <c r="S23" s="49" t="s">
        <v>87</v>
      </c>
      <c r="T23" s="17" t="e">
        <f>SUM(K23+J23)/SUM(G23+F23)</f>
        <v>#DIV/0!</v>
      </c>
    </row>
    <row r="24" spans="1:20" ht="51">
      <c r="A24" s="18" t="s">
        <v>70</v>
      </c>
      <c r="B24" s="20" t="s">
        <v>23</v>
      </c>
      <c r="C24" s="19" t="s">
        <v>15</v>
      </c>
      <c r="D24" s="3"/>
      <c r="E24" s="3"/>
      <c r="F24" s="9">
        <f>83.1+430.8</f>
        <v>513.9</v>
      </c>
      <c r="G24" s="9"/>
      <c r="H24" s="9"/>
      <c r="I24" s="9"/>
      <c r="J24" s="9">
        <v>513.9</v>
      </c>
      <c r="K24" s="9"/>
      <c r="L24" s="9"/>
      <c r="M24" s="9"/>
      <c r="N24" s="9">
        <v>513.9</v>
      </c>
      <c r="O24" s="5">
        <f t="shared" si="3"/>
        <v>0</v>
      </c>
      <c r="P24" s="7"/>
      <c r="Q24" s="48"/>
      <c r="R24" s="56" t="s">
        <v>116</v>
      </c>
      <c r="S24" s="49" t="s">
        <v>34</v>
      </c>
      <c r="T24" s="17">
        <f>SUM(K24+J24)/SUM(G24+F24)</f>
        <v>1</v>
      </c>
    </row>
    <row r="25" spans="1:20" ht="38.25">
      <c r="A25" s="18" t="s">
        <v>76</v>
      </c>
      <c r="B25" s="20" t="s">
        <v>24</v>
      </c>
      <c r="C25" s="19" t="s">
        <v>15</v>
      </c>
      <c r="D25" s="3"/>
      <c r="E25" s="3"/>
      <c r="F25" s="9"/>
      <c r="G25" s="9"/>
      <c r="H25" s="9"/>
      <c r="I25" s="9"/>
      <c r="J25" s="9">
        <v>0</v>
      </c>
      <c r="K25" s="9"/>
      <c r="L25" s="9"/>
      <c r="M25" s="9"/>
      <c r="N25" s="9">
        <v>0</v>
      </c>
      <c r="O25" s="5"/>
      <c r="P25" s="7"/>
      <c r="Q25" s="48"/>
      <c r="R25" s="56" t="s">
        <v>93</v>
      </c>
      <c r="S25" s="49" t="s">
        <v>87</v>
      </c>
      <c r="T25" s="17" t="e">
        <f>SUM(K25+J25)/SUM(G25+F25)</f>
        <v>#DIV/0!</v>
      </c>
    </row>
    <row r="26" spans="1:20" ht="76.5">
      <c r="A26" s="1"/>
      <c r="B26" s="6" t="s">
        <v>71</v>
      </c>
      <c r="C26" s="2" t="s">
        <v>15</v>
      </c>
      <c r="D26" s="3"/>
      <c r="E26" s="3"/>
      <c r="F26" s="7">
        <f aca="true" t="shared" si="5" ref="F26:Q26">SUM(F27:F31)</f>
        <v>5064.5</v>
      </c>
      <c r="G26" s="7">
        <f t="shared" si="5"/>
        <v>26046.4</v>
      </c>
      <c r="H26" s="7">
        <f t="shared" si="5"/>
        <v>0</v>
      </c>
      <c r="I26" s="7">
        <f t="shared" si="5"/>
        <v>0</v>
      </c>
      <c r="J26" s="7">
        <f t="shared" si="5"/>
        <v>5064.5</v>
      </c>
      <c r="K26" s="7">
        <f>SUM(K27:K31)</f>
        <v>25890.8</v>
      </c>
      <c r="L26" s="7">
        <f t="shared" si="5"/>
        <v>0</v>
      </c>
      <c r="M26" s="7">
        <f t="shared" si="5"/>
        <v>0</v>
      </c>
      <c r="N26" s="7">
        <f>SUM(N27:N31)</f>
        <v>5064.5</v>
      </c>
      <c r="O26" s="7">
        <f>SUM(O27:O31)</f>
        <v>25890.8</v>
      </c>
      <c r="P26" s="7">
        <f t="shared" si="5"/>
        <v>0</v>
      </c>
      <c r="Q26" s="7">
        <f t="shared" si="5"/>
        <v>0</v>
      </c>
      <c r="R26" s="57" t="s">
        <v>16</v>
      </c>
      <c r="S26" s="14" t="s">
        <v>107</v>
      </c>
      <c r="T26" s="17">
        <f t="shared" si="4"/>
        <v>0.9949985374900757</v>
      </c>
    </row>
    <row r="27" spans="1:20" ht="204">
      <c r="A27" s="18" t="s">
        <v>72</v>
      </c>
      <c r="B27" s="20" t="s">
        <v>29</v>
      </c>
      <c r="C27" s="19" t="s">
        <v>15</v>
      </c>
      <c r="D27" s="3"/>
      <c r="E27" s="3"/>
      <c r="F27" s="9"/>
      <c r="G27" s="9">
        <v>21681</v>
      </c>
      <c r="H27" s="9"/>
      <c r="I27" s="9"/>
      <c r="J27" s="9"/>
      <c r="K27" s="9">
        <v>21591.2</v>
      </c>
      <c r="L27" s="9"/>
      <c r="M27" s="9"/>
      <c r="N27" s="5"/>
      <c r="O27" s="5">
        <f>K27</f>
        <v>21591.2</v>
      </c>
      <c r="P27" s="9"/>
      <c r="Q27" s="51"/>
      <c r="R27" s="56" t="s">
        <v>118</v>
      </c>
      <c r="S27" s="49" t="s">
        <v>108</v>
      </c>
      <c r="T27" s="17">
        <f t="shared" si="4"/>
        <v>0.9958581246252479</v>
      </c>
    </row>
    <row r="28" spans="1:20" ht="38.25">
      <c r="A28" s="18" t="s">
        <v>73</v>
      </c>
      <c r="B28" s="20" t="s">
        <v>30</v>
      </c>
      <c r="C28" s="19" t="s">
        <v>15</v>
      </c>
      <c r="D28" s="4"/>
      <c r="E28" s="4"/>
      <c r="F28" s="23"/>
      <c r="G28" s="5">
        <v>849</v>
      </c>
      <c r="H28" s="5"/>
      <c r="I28" s="5"/>
      <c r="J28" s="5"/>
      <c r="K28" s="5">
        <v>807.6</v>
      </c>
      <c r="L28" s="5"/>
      <c r="M28" s="5"/>
      <c r="N28" s="5"/>
      <c r="O28" s="5">
        <f>K28</f>
        <v>807.6</v>
      </c>
      <c r="P28" s="5"/>
      <c r="Q28" s="50"/>
      <c r="R28" s="56" t="s">
        <v>94</v>
      </c>
      <c r="S28" s="49" t="s">
        <v>109</v>
      </c>
      <c r="T28" s="17">
        <f t="shared" si="4"/>
        <v>0.9512367491166078</v>
      </c>
    </row>
    <row r="29" spans="1:20" ht="38.25">
      <c r="A29" s="18" t="s">
        <v>74</v>
      </c>
      <c r="B29" s="20" t="s">
        <v>31</v>
      </c>
      <c r="C29" s="19" t="s">
        <v>15</v>
      </c>
      <c r="D29" s="4"/>
      <c r="E29" s="4"/>
      <c r="F29" s="23"/>
      <c r="G29" s="5">
        <v>126.4</v>
      </c>
      <c r="H29" s="5"/>
      <c r="I29" s="5"/>
      <c r="J29" s="5"/>
      <c r="K29" s="5">
        <v>102</v>
      </c>
      <c r="L29" s="5"/>
      <c r="M29" s="5"/>
      <c r="N29" s="5"/>
      <c r="O29" s="5">
        <f>K29</f>
        <v>102</v>
      </c>
      <c r="P29" s="5"/>
      <c r="Q29" s="50"/>
      <c r="R29" s="56" t="s">
        <v>33</v>
      </c>
      <c r="S29" s="49" t="s">
        <v>95</v>
      </c>
      <c r="T29" s="17">
        <f t="shared" si="4"/>
        <v>0.8069620253164557</v>
      </c>
    </row>
    <row r="30" spans="1:20" ht="220.5" customHeight="1">
      <c r="A30" s="18" t="s">
        <v>73</v>
      </c>
      <c r="B30" s="20" t="s">
        <v>96</v>
      </c>
      <c r="C30" s="19" t="s">
        <v>15</v>
      </c>
      <c r="D30" s="4"/>
      <c r="E30" s="4"/>
      <c r="F30" s="23"/>
      <c r="G30" s="5">
        <v>3390</v>
      </c>
      <c r="H30" s="5"/>
      <c r="I30" s="5"/>
      <c r="J30" s="5"/>
      <c r="K30" s="5">
        <v>3390</v>
      </c>
      <c r="L30" s="5"/>
      <c r="M30" s="5"/>
      <c r="N30" s="5"/>
      <c r="O30" s="5">
        <f>K30</f>
        <v>3390</v>
      </c>
      <c r="P30" s="5"/>
      <c r="Q30" s="50"/>
      <c r="R30" s="56" t="s">
        <v>117</v>
      </c>
      <c r="S30" s="49" t="s">
        <v>34</v>
      </c>
      <c r="T30" s="17">
        <f>SUM(K30+J30)/SUM(G30+F30)</f>
        <v>1</v>
      </c>
    </row>
    <row r="31" spans="1:20" ht="282.75" customHeight="1">
      <c r="A31" s="18" t="s">
        <v>74</v>
      </c>
      <c r="B31" s="20" t="s">
        <v>24</v>
      </c>
      <c r="C31" s="19" t="s">
        <v>15</v>
      </c>
      <c r="D31" s="4"/>
      <c r="E31" s="4"/>
      <c r="F31" s="23">
        <v>5064.5</v>
      </c>
      <c r="G31" s="5"/>
      <c r="H31" s="5"/>
      <c r="I31" s="5"/>
      <c r="J31" s="5">
        <v>5064.5</v>
      </c>
      <c r="K31" s="5"/>
      <c r="L31" s="5"/>
      <c r="M31" s="5"/>
      <c r="N31" s="5">
        <f>J31</f>
        <v>5064.5</v>
      </c>
      <c r="O31" s="5"/>
      <c r="P31" s="5"/>
      <c r="Q31" s="50"/>
      <c r="R31" s="56" t="s">
        <v>119</v>
      </c>
      <c r="S31" s="49" t="s">
        <v>34</v>
      </c>
      <c r="T31" s="17">
        <f>SUM(K31+J31)/SUM(G31+F31)</f>
        <v>1</v>
      </c>
    </row>
    <row r="32" spans="1:20" ht="15">
      <c r="A32" s="62" t="s">
        <v>32</v>
      </c>
      <c r="B32" s="63"/>
      <c r="C32" s="63"/>
      <c r="D32" s="63"/>
      <c r="E32" s="64"/>
      <c r="F32" s="28">
        <f aca="true" t="shared" si="6" ref="F32:Q32">F8+F13+F26</f>
        <v>5578.4</v>
      </c>
      <c r="G32" s="28">
        <f t="shared" si="6"/>
        <v>96720.20000000001</v>
      </c>
      <c r="H32" s="28">
        <f t="shared" si="6"/>
        <v>0</v>
      </c>
      <c r="I32" s="28">
        <f t="shared" si="6"/>
        <v>0</v>
      </c>
      <c r="J32" s="28">
        <f t="shared" si="6"/>
        <v>5578.4</v>
      </c>
      <c r="K32" s="28">
        <f>K8+K13+K26</f>
        <v>96258.9</v>
      </c>
      <c r="L32" s="28">
        <f t="shared" si="6"/>
        <v>0</v>
      </c>
      <c r="M32" s="28">
        <f t="shared" si="6"/>
        <v>0</v>
      </c>
      <c r="N32" s="28">
        <f t="shared" si="6"/>
        <v>5578.4</v>
      </c>
      <c r="O32" s="28">
        <f t="shared" si="6"/>
        <v>96258.9</v>
      </c>
      <c r="P32" s="28">
        <f t="shared" si="6"/>
        <v>0</v>
      </c>
      <c r="Q32" s="28">
        <f t="shared" si="6"/>
        <v>0</v>
      </c>
      <c r="R32" s="58"/>
      <c r="S32" s="29"/>
      <c r="T32" s="24"/>
    </row>
    <row r="33" ht="15">
      <c r="F33" s="52"/>
    </row>
    <row r="34" ht="15">
      <c r="F34" s="27"/>
    </row>
    <row r="35" ht="31.5" customHeight="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21.75" customHeight="1"/>
    <row r="51" ht="18" customHeight="1"/>
    <row r="52" ht="16.5" customHeight="1"/>
  </sheetData>
  <sheetProtection/>
  <mergeCells count="19">
    <mergeCell ref="A1:Q1"/>
    <mergeCell ref="A3:A6"/>
    <mergeCell ref="B3:B6"/>
    <mergeCell ref="C3:C6"/>
    <mergeCell ref="D3:D6"/>
    <mergeCell ref="E3:E6"/>
    <mergeCell ref="F3:I3"/>
    <mergeCell ref="J3:M3"/>
    <mergeCell ref="N3:Q3"/>
    <mergeCell ref="A7:S7"/>
    <mergeCell ref="A32:E32"/>
    <mergeCell ref="R3:R6"/>
    <mergeCell ref="S3:S6"/>
    <mergeCell ref="F4:I4"/>
    <mergeCell ref="J4:M4"/>
    <mergeCell ref="N4:Q4"/>
    <mergeCell ref="I5:I6"/>
    <mergeCell ref="M5:M6"/>
    <mergeCell ref="Q5:Q6"/>
  </mergeCells>
  <conditionalFormatting sqref="F10:J11 K10 N27:O27 F28:Q31 N15:N22 L11:N11 P11:Q11 O9:O10 F9:I9">
    <cfRule type="cellIs" priority="10" dxfId="10" operator="equal" stopIfTrue="1">
      <formula>0</formula>
    </cfRule>
  </conditionalFormatting>
  <conditionalFormatting sqref="K9">
    <cfRule type="cellIs" priority="9" dxfId="10" operator="equal" stopIfTrue="1">
      <formula>0</formula>
    </cfRule>
  </conditionalFormatting>
  <conditionalFormatting sqref="F12:Q12">
    <cfRule type="cellIs" priority="8" dxfId="10" operator="equal" stopIfTrue="1">
      <formula>0</formula>
    </cfRule>
  </conditionalFormatting>
  <conditionalFormatting sqref="O23">
    <cfRule type="cellIs" priority="7" dxfId="10" operator="equal" stopIfTrue="1">
      <formula>0</formula>
    </cfRule>
  </conditionalFormatting>
  <conditionalFormatting sqref="O24:O25">
    <cfRule type="cellIs" priority="6" dxfId="10" operator="equal" stopIfTrue="1">
      <formula>0</formula>
    </cfRule>
  </conditionalFormatting>
  <conditionalFormatting sqref="O14:O16">
    <cfRule type="cellIs" priority="5" dxfId="10" operator="equal" stopIfTrue="1">
      <formula>0</formula>
    </cfRule>
  </conditionalFormatting>
  <conditionalFormatting sqref="O17">
    <cfRule type="cellIs" priority="4" dxfId="10" operator="equal" stopIfTrue="1">
      <formula>0</formula>
    </cfRule>
  </conditionalFormatting>
  <conditionalFormatting sqref="O18">
    <cfRule type="cellIs" priority="3" dxfId="10" operator="equal" stopIfTrue="1">
      <formula>0</formula>
    </cfRule>
  </conditionalFormatting>
  <conditionalFormatting sqref="O19">
    <cfRule type="cellIs" priority="2" dxfId="10" operator="equal" stopIfTrue="1">
      <formula>0</formula>
    </cfRule>
  </conditionalFormatting>
  <conditionalFormatting sqref="O20:O22">
    <cfRule type="cellIs" priority="1" dxfId="10" operator="equal" stopIfTrue="1">
      <formula>0</formula>
    </cfRule>
  </conditionalFormatting>
  <printOptions/>
  <pageMargins left="0.7" right="0.7" top="0.75" bottom="0.75" header="0.3" footer="0.3"/>
  <pageSetup fitToHeight="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H16"/>
  <sheetViews>
    <sheetView zoomScale="160" zoomScaleNormal="160" zoomScalePageLayoutView="0" workbookViewId="0" topLeftCell="A1">
      <selection activeCell="D6" sqref="D6:D7"/>
    </sheetView>
  </sheetViews>
  <sheetFormatPr defaultColWidth="9.140625" defaultRowHeight="15"/>
  <cols>
    <col min="1" max="1" width="6.28125" style="30" customWidth="1"/>
    <col min="2" max="2" width="41.140625" style="30" customWidth="1"/>
    <col min="3" max="3" width="13.7109375" style="30" customWidth="1"/>
    <col min="4" max="4" width="19.7109375" style="30" customWidth="1"/>
    <col min="5" max="5" width="14.28125" style="30" customWidth="1"/>
    <col min="6" max="6" width="16.57421875" style="30" customWidth="1"/>
    <col min="7" max="7" width="62.28125" style="32" customWidth="1"/>
    <col min="8" max="8" width="24.00390625" style="30" hidden="1" customWidth="1"/>
    <col min="9" max="16384" width="9.140625" style="30" customWidth="1"/>
  </cols>
  <sheetData>
    <row r="1" ht="15">
      <c r="G1" s="31" t="s">
        <v>36</v>
      </c>
    </row>
    <row r="2" spans="1:7" ht="15">
      <c r="A2" s="74" t="s">
        <v>77</v>
      </c>
      <c r="B2" s="74"/>
      <c r="C2" s="74"/>
      <c r="D2" s="74"/>
      <c r="E2" s="74"/>
      <c r="F2" s="74"/>
      <c r="G2" s="74"/>
    </row>
    <row r="3" spans="1:7" ht="15">
      <c r="A3" s="74"/>
      <c r="B3" s="74"/>
      <c r="C3" s="74"/>
      <c r="D3" s="74"/>
      <c r="E3" s="74"/>
      <c r="F3" s="74"/>
      <c r="G3" s="74"/>
    </row>
    <row r="5" spans="1:8" ht="30.75" customHeight="1">
      <c r="A5" s="75" t="s">
        <v>37</v>
      </c>
      <c r="B5" s="75" t="s">
        <v>38</v>
      </c>
      <c r="C5" s="75" t="s">
        <v>39</v>
      </c>
      <c r="D5" s="76" t="s">
        <v>40</v>
      </c>
      <c r="E5" s="77"/>
      <c r="F5" s="78"/>
      <c r="G5" s="79" t="s">
        <v>41</v>
      </c>
      <c r="H5" s="75" t="s">
        <v>42</v>
      </c>
    </row>
    <row r="6" spans="1:8" ht="15">
      <c r="A6" s="75"/>
      <c r="B6" s="75"/>
      <c r="C6" s="75"/>
      <c r="D6" s="85" t="s">
        <v>79</v>
      </c>
      <c r="E6" s="75" t="s">
        <v>78</v>
      </c>
      <c r="F6" s="75"/>
      <c r="G6" s="80"/>
      <c r="H6" s="75"/>
    </row>
    <row r="7" spans="1:8" ht="43.5" customHeight="1">
      <c r="A7" s="75"/>
      <c r="B7" s="75"/>
      <c r="C7" s="75"/>
      <c r="D7" s="86"/>
      <c r="E7" s="33" t="s">
        <v>43</v>
      </c>
      <c r="F7" s="33" t="s">
        <v>44</v>
      </c>
      <c r="G7" s="81"/>
      <c r="H7" s="75"/>
    </row>
    <row r="8" spans="1:8" ht="15">
      <c r="A8" s="33">
        <v>1</v>
      </c>
      <c r="B8" s="33">
        <v>2</v>
      </c>
      <c r="C8" s="33">
        <v>3</v>
      </c>
      <c r="D8" s="33">
        <v>4</v>
      </c>
      <c r="E8" s="33">
        <v>5</v>
      </c>
      <c r="F8" s="33">
        <v>6</v>
      </c>
      <c r="G8" s="34">
        <v>7</v>
      </c>
      <c r="H8" s="35"/>
    </row>
    <row r="9" spans="1:8" ht="15">
      <c r="A9" s="35"/>
      <c r="B9" s="87" t="s">
        <v>45</v>
      </c>
      <c r="C9" s="88"/>
      <c r="D9" s="88"/>
      <c r="E9" s="88"/>
      <c r="F9" s="88"/>
      <c r="G9" s="89"/>
      <c r="H9" s="35"/>
    </row>
    <row r="10" spans="1:8" ht="105">
      <c r="A10" s="36">
        <v>1</v>
      </c>
      <c r="B10" s="37" t="s">
        <v>46</v>
      </c>
      <c r="C10" s="37" t="s">
        <v>47</v>
      </c>
      <c r="D10" s="36">
        <v>100</v>
      </c>
      <c r="E10" s="37">
        <v>100</v>
      </c>
      <c r="F10" s="36">
        <v>100</v>
      </c>
      <c r="G10" s="38" t="s">
        <v>48</v>
      </c>
      <c r="H10" s="36"/>
    </row>
    <row r="11" spans="1:8" ht="34.5" customHeight="1">
      <c r="A11" s="82" t="s">
        <v>75</v>
      </c>
      <c r="B11" s="83"/>
      <c r="C11" s="83"/>
      <c r="D11" s="83"/>
      <c r="E11" s="83"/>
      <c r="F11" s="83"/>
      <c r="G11" s="84"/>
      <c r="H11" s="39"/>
    </row>
    <row r="12" spans="1:8" ht="105">
      <c r="A12" s="36">
        <v>2</v>
      </c>
      <c r="B12" s="40" t="s">
        <v>49</v>
      </c>
      <c r="C12" s="36" t="s">
        <v>47</v>
      </c>
      <c r="D12" s="36">
        <v>100</v>
      </c>
      <c r="E12" s="36">
        <v>80</v>
      </c>
      <c r="F12" s="36">
        <v>100</v>
      </c>
      <c r="G12" s="38" t="s">
        <v>48</v>
      </c>
      <c r="H12" s="41"/>
    </row>
    <row r="13" spans="1:8" ht="15">
      <c r="A13" s="90" t="s">
        <v>59</v>
      </c>
      <c r="B13" s="91"/>
      <c r="C13" s="91"/>
      <c r="D13" s="91"/>
      <c r="E13" s="91"/>
      <c r="F13" s="91"/>
      <c r="G13" s="92"/>
      <c r="H13" s="41"/>
    </row>
    <row r="14" spans="1:8" ht="75">
      <c r="A14" s="36">
        <v>3</v>
      </c>
      <c r="B14" s="40" t="s">
        <v>50</v>
      </c>
      <c r="C14" s="36" t="s">
        <v>51</v>
      </c>
      <c r="D14" s="36">
        <v>31.7</v>
      </c>
      <c r="E14" s="36">
        <v>28</v>
      </c>
      <c r="F14" s="36">
        <v>28.82</v>
      </c>
      <c r="G14" s="42" t="s">
        <v>52</v>
      </c>
      <c r="H14" s="43"/>
    </row>
    <row r="15" spans="1:8" ht="41.25" customHeight="1">
      <c r="A15" s="82" t="s">
        <v>71</v>
      </c>
      <c r="B15" s="83"/>
      <c r="C15" s="83"/>
      <c r="D15" s="83"/>
      <c r="E15" s="83"/>
      <c r="F15" s="83"/>
      <c r="G15" s="83"/>
      <c r="H15" s="84"/>
    </row>
    <row r="16" spans="1:8" ht="102.75" customHeight="1">
      <c r="A16" s="36">
        <v>4</v>
      </c>
      <c r="B16" s="37" t="s">
        <v>53</v>
      </c>
      <c r="C16" s="37" t="s">
        <v>47</v>
      </c>
      <c r="D16" s="36">
        <v>95.3</v>
      </c>
      <c r="E16" s="36">
        <v>80</v>
      </c>
      <c r="F16" s="36">
        <v>88.2</v>
      </c>
      <c r="G16" s="38" t="s">
        <v>48</v>
      </c>
      <c r="H16" s="36">
        <v>0.3</v>
      </c>
    </row>
  </sheetData>
  <sheetProtection/>
  <mergeCells count="14">
    <mergeCell ref="A15:H15"/>
    <mergeCell ref="H5:H7"/>
    <mergeCell ref="D6:D7"/>
    <mergeCell ref="E6:F6"/>
    <mergeCell ref="B9:G9"/>
    <mergeCell ref="A11:G11"/>
    <mergeCell ref="A13:G13"/>
    <mergeCell ref="A2:G2"/>
    <mergeCell ref="A3:G3"/>
    <mergeCell ref="A5:A7"/>
    <mergeCell ref="B5:B7"/>
    <mergeCell ref="C5:C7"/>
    <mergeCell ref="D5:F5"/>
    <mergeCell ref="G5:G7"/>
  </mergeCells>
  <printOptions/>
  <pageMargins left="0.7" right="0.7" top="0.75" bottom="0.75" header="0.3" footer="0.3"/>
  <pageSetup fitToHeight="1"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 Николаевна ГУТЧЕНКО</dc:creator>
  <cp:keywords/>
  <dc:description/>
  <cp:lastModifiedBy>Алексей Анатольевич Алешин</cp:lastModifiedBy>
  <cp:lastPrinted>2021-01-18T09:07:32Z</cp:lastPrinted>
  <dcterms:created xsi:type="dcterms:W3CDTF">2018-04-09T09:59:25Z</dcterms:created>
  <dcterms:modified xsi:type="dcterms:W3CDTF">2021-01-18T09:08:36Z</dcterms:modified>
  <cp:category/>
  <cp:version/>
  <cp:contentType/>
  <cp:contentStatus/>
</cp:coreProperties>
</file>